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020" windowHeight="7770" activeTab="0"/>
  </bookViews>
  <sheets>
    <sheet name="Лист1" sheetId="1" r:id="rId1"/>
    <sheet name="Лист2" sheetId="2" r:id="rId2"/>
  </sheets>
  <definedNames>
    <definedName name="_xlnm.Print_Area" localSheetId="0">'Лист1'!$A$1:$C$44</definedName>
  </definedNames>
  <calcPr fullCalcOnLoad="1"/>
</workbook>
</file>

<file path=xl/sharedStrings.xml><?xml version="1.0" encoding="utf-8"?>
<sst xmlns="http://schemas.openxmlformats.org/spreadsheetml/2006/main" count="89" uniqueCount="69">
  <si>
    <t>2 00 00000 00 0000 000</t>
  </si>
  <si>
    <t>БЕЗВОЗМЕЗДНЫЕ ПОСТУПЛЕНИЯ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</si>
  <si>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осуществлению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</si>
  <si>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Межбюджетные трансферты</t>
  </si>
  <si>
    <t>Межбюджетные трансферты передаваемые бюджетам муниципальных районов на осуществление части полномочий по решению вопросов местного значения</t>
  </si>
  <si>
    <t>2 02 03024 05 0000 151</t>
  </si>
  <si>
    <t>2 02 03024 05 000 151</t>
  </si>
  <si>
    <t>2 02 03003 05 0000 151</t>
  </si>
  <si>
    <t>2 02 02999 05 0000 151</t>
  </si>
  <si>
    <t>2 02 04014 05 0000 151</t>
  </si>
  <si>
    <t>Субвенции бюджетам муниципальных районов и городских округов Смоленской области из областного бюджета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учреждений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</si>
  <si>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компенсации части платы, взимаемой с родителей или законных представителей за содержание ребенка (присмотр и уход за ребенком) в муниципальных образовательных учреждениях, а также в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</si>
  <si>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назначению и выплате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учреждениях</t>
  </si>
  <si>
    <t>Субвенции, предоставляемые бюджетам муниципальных районов и  городских округов Смоленской области из областного бюджета на осуществление органами местного самоуправления муниципальных районов и городских округов Смоленской области государственных полномочий по назначению и выплате ежемесячных денежных средств на содержание ребенка, находящегося под опекой (попечительством)</t>
  </si>
  <si>
    <t>Субвенции, предоставляемые бюджетам муниципальных районов и городских округов Смоленской области из областного бюджета на осуществление государственных полномочий по организации и осуществлению деятельности по опеке и попечительству в соответствии с областным законом от 31 января 2008 года № 7-з "О наделении органов местного самоуправления муниципальных районов и городских округов Смоленской области государственными полномочиями по организации и осуществлению деятельности по опеке и попечительству"</t>
  </si>
  <si>
    <t>Субвенции, предоставляемые бюджетам муниципальных районов и городских округов Смоленской области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</si>
  <si>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Субсидия по выравниванию уровня бюджетной обеспеченности поселений </t>
  </si>
  <si>
    <t>2 02 00000 00 0000 000</t>
  </si>
  <si>
    <t>БЕЗВОЗМЕЗДНЫЕ ПОСТУПЛЕНИЯ ОТ ДРУГИХ БЮДЖЕТОВ БЮДЖЕТНОЙ СИСТЕМЫ РОССИЙСКОЙ ФЕДЕРАЦИИ</t>
  </si>
  <si>
    <t>Код</t>
  </si>
  <si>
    <t>Наименование кода дохода бюджета</t>
  </si>
  <si>
    <t>Сумма</t>
  </si>
  <si>
    <t>Субвенции бюджетам муниципальных районов Смоленской области, бюджетам городских округов Смоленской области на содержание ребенка, переданного на воспитание в приемную семью,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 причитающегося приемным родителям, денежных средств на содержание ребенка, переданного на воспитание в приемную семью"</t>
  </si>
  <si>
    <t>Субвенции на осуществление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 и определению перечня  должностных лиц органов местного самоуправления муниципальных районов и городских округов Смоленской области, уполномоченных составлять протоколы об административных правонарушениях, предусмотренных областным законом "Об административных правонарушениях на территории Смоленской области", в соответствии с областным законом от 29 апреля 2006 года №43-з "О наделении органов местного самоуправления муниципальных районов и городских округов Смоленской области государственными полномочиями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ответственности, предусмотренной областным законом "Об административных правонарушениях на территории Смоленской области", и определению перечня должностных лиц органов местного самоуправления муниципальных районов и городских округов Смоленской области, уполномоченных составлять протоколы от административных правонарушениях, предусмотренных областным законом "Об административных правонарушениях на территории Смоленской области"</t>
  </si>
  <si>
    <t>Субвенции бюджетам муниципальных районов Смоленской области, бюджетам городских округов Смоленской области из областного бюджета на осуществление органами местного самоуправления отдельных государственных полномочий на  государственную регистрацию актов гражданского состояния</t>
  </si>
  <si>
    <t xml:space="preserve">Субвенции бюджетам муниципальных районов Смоленской области, бюджетам городских округов Смоленской области на осуществление государственных полномочий по созданию и организации деятельности комиссий по делам несовершеннолетних и защите их прав в муниципальных районах Смоленской области в соответствии с областным законом от 31 марта 2008 года № 24-з "О наделении органов местного самоуправления муниципальных районов и городских округов Смоленской области, государственными полномочиями по созданию и организации деятельности по делам несовершеннолетних и их прав" </t>
  </si>
  <si>
    <t>Субвенций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</si>
  <si>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Субвенции бюджетам субъектов Российской Федерации и муниципальных образований</t>
  </si>
  <si>
    <t>2 02 03000 00 0000 151</t>
  </si>
  <si>
    <t>2 02 02000 00 0000 151</t>
  </si>
  <si>
    <r>
      <t xml:space="preserve">Субсидии бюджетам </t>
    </r>
    <r>
      <rPr>
        <b/>
        <i/>
        <sz val="12"/>
        <color indexed="8"/>
        <rFont val="Times New Roman"/>
        <family val="1"/>
      </rPr>
      <t>бюджетной системы</t>
    </r>
    <r>
      <rPr>
        <b/>
        <i/>
        <sz val="12"/>
        <color indexed="8"/>
        <rFont val="Times New Roman"/>
        <family val="1"/>
      </rPr>
      <t xml:space="preserve"> Российской Федерации (межбюджетные субсидии)</t>
    </r>
  </si>
  <si>
    <t>2 02 04000 00 0000 151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</si>
  <si>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выплате вознаграждения, причитающегося приемным родителям в соответствии с областным законом от 25 декабря 2006 года № 162-з "О наделении органов местного самоуправления муниципальных районов и городских округов Смоленской области государственными полномочиями по выплате вознаграждения, причитающегося приемным родителям"</t>
  </si>
  <si>
    <t xml:space="preserve">Субвенция бюджетам муниципальных районов Смоленской области на реализацию Федерального закона от 20 августа 2004 года № 113-ФЗ "О присяжных заседателях федеральных судов общей юрисдикции в Российской Федерации" для финансового обеспечения переданных исполнительно-распорядительным органам муниципальных образований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 </t>
  </si>
  <si>
    <t>2 02 03007 05 0000 151</t>
  </si>
  <si>
    <t>2 19 00000 00 0000 151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</si>
  <si>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</si>
  <si>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</si>
  <si>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</si>
  <si>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Субвенция  на осуществление полномочий органов государственной власти Смоленской области по расчету и предоставлению дотаций бюджетам поселений </t>
  </si>
  <si>
    <t>Субвенций бюджетам муниципальных районов Смоленской области, бюджетам городских округов Смоленской области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</si>
  <si>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Прогнозируемые безвозмездные поступления в бюджет муниципального образования "Вяземский район" Смоленской области на 2016 год</t>
  </si>
  <si>
    <t>Субвенции бюджетам муниципальных районов на проведение Всероссийской сельскохозяйственной переписи в 2016 году</t>
  </si>
  <si>
    <t>2 02 03121 05 0000 151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</si>
  <si>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</si>
  <si>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2 02 04025 05 0000 151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</si>
  <si>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</si>
  <si>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2 02 04041 05 0000 151</t>
  </si>
  <si>
    <t>2 07 00000 00 0000 180</t>
  </si>
  <si>
    <t>Прочие безвозмездные поступления</t>
  </si>
  <si>
    <t>Субсидии бюджетам муниципальных районов на организацию отдыха детей в лагерях дневного пребывания в каникулярное время</t>
  </si>
  <si>
    <t xml:space="preserve">Субсидии на проектирование и  строительство (реконструкцию) автомобильных дорог общего пользоваания местного значения </t>
  </si>
  <si>
    <t>2 07 05010 05 0000 180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</si>
  <si>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</si>
  <si>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>2 04 00000 00 0000 180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</si>
  <si>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</si>
  <si>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</si>
  <si>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 xml:space="preserve">Безвозмездные поступления от негосударственных организаций </t>
  </si>
  <si>
    <t>Субсидии на проектирование, строительство, реконструкцию,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</si>
  <si>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Субсидии муниципальным районам из резервного фонда Администрации Смоленской области</t>
  </si>
  <si>
    <t>2 07 05030 05 0000 180</t>
  </si>
  <si>
    <t>Прочие безвозмездные поступления в бюджеты муниципальных районов</t>
  </si>
  <si>
    <t>Субсидии муниципальным районам на организацию отдыха детей в загородных детских оздоровительных лагерях в каникулярное время</t>
  </si>
  <si>
    <t xml:space="preserve">2 02 02207 05 0000 151 </t>
  </si>
  <si>
    <t>Субсидии бюджетам муниципальных районов на приобретение подвижного состава наземного транспорта общего пользования для инвалидов и других маломобильных групп населения  в рамках реализации ГПРФ "Доступная среда" на 2011-2020 годы</t>
  </si>
  <si>
    <t>2 02 03119 05 0000 151</t>
  </si>
  <si>
    <t xml:space="preserve">2 02 02284 05 0000 151 </t>
  </si>
  <si>
    <t>Субсидии бюджетам муниципальных районов на реализацию мероприятий по содействию создания в субъектах Российской Федерации новых мест в общеобразовательных организациях (проведение капитального ремонта и реконструкции общеобразовательных организаций)</t>
  </si>
  <si>
    <t>Приложение № 6  к решению Вяземского районного Совета депутатов от 28.09.2016 № 79  "О внесении изменений в решение Вяземского районного Совета депутатов  от 24.12.2015 года  № 92  «О бюджете муниципального образования «Вяземский район» Смоленской области на 2016 год »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</si>
</sst>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-* #,##0.000_р_._-;\-* #,##0.000_р_._-;_-* &quot;-&quot;??_р_._-;_-@_-"/>
    <numFmt numFmtId="174" formatCode="#,##0.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[$-FC19]d\ mmmm\ yyyy\ &quot;г.&quot;"/>
    <numFmt numFmtId="183" formatCode="_-* #,##0.00_р_._-;\-* #,##0.00_р_._-;_-* &quot;-&quot;?_р_._-;_-@_-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,##0.00&quot;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9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5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/>
    </xf>
    <xf numFmtId="0" fontId="55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57" fillId="0" borderId="0" xfId="0" applyFont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justify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4" fontId="2" fillId="0" borderId="12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5" fillId="0" borderId="1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/>
    </xf>
    <xf numFmtId="4" fontId="5" fillId="0" borderId="1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55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60" fillId="0" borderId="0" xfId="0" applyNumberFormat="1" applyFont="1" applyAlignment="1">
      <alignment horizontal="justify" vertical="top" wrapText="1"/>
    </xf>
    <xf numFmtId="4" fontId="2" fillId="0" borderId="19" xfId="0" applyNumberFormat="1" applyFont="1" applyFill="1" applyBorder="1" applyAlignment="1">
      <alignment horizontal="right" vertical="center" wrapText="1"/>
    </xf>
    <xf numFmtId="17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58" fillId="0" borderId="19" xfId="0" applyFont="1" applyBorder="1" applyAlignment="1">
      <alignment wrapText="1"/>
    </xf>
    <xf numFmtId="0" fontId="2" fillId="33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4" fillId="0" borderId="12" xfId="0" applyFont="1" applyBorder="1" applyAlignment="1">
      <alignment wrapText="1"/>
    </xf>
    <xf numFmtId="0" fontId="2" fillId="0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" fontId="2" fillId="0" borderId="19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49" fontId="36" fillId="0" borderId="0" xfId="33" applyNumberFormat="1" applyBorder="1" applyProtection="1">
      <alignment vertical="top" wrapText="1"/>
      <protection locked="0"/>
    </xf>
    <xf numFmtId="0" fontId="54" fillId="0" borderId="12" xfId="0" applyFont="1" applyBorder="1" applyAlignment="1">
      <alignment horizontal="justify" vertical="center"/>
    </xf>
    <xf numFmtId="0" fontId="55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54" fillId="0" borderId="0" xfId="0" applyFont="1" applyAlignment="1">
      <alignment horizontal="left" vertical="center" wrapText="1"/>
    </xf>
    <xf numFmtId="4" fontId="3" fillId="33" borderId="12" xfId="0" applyNumberFormat="1" applyFont="1" applyFill="1" applyBorder="1" applyAlignment="1">
      <alignment horizontal="right" wrapText="1"/>
    </xf>
    <xf numFmtId="4" fontId="2" fillId="33" borderId="12" xfId="0" applyNumberFormat="1" applyFont="1" applyFill="1" applyBorder="1" applyAlignment="1">
      <alignment horizontal="right" wrapText="1"/>
    </xf>
    <xf numFmtId="0" fontId="54" fillId="0" borderId="18" xfId="0" applyFont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left" vertical="center" wrapText="1" shrinkToFit="1"/>
    </xf>
    <xf numFmtId="0" fontId="5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1" fillId="34" borderId="0" xfId="0" applyFont="1" applyFill="1" applyBorder="1" applyAlignment="1">
      <alignment horizontal="center" wrapText="1"/>
    </xf>
    <xf numFmtId="0" fontId="62" fillId="0" borderId="0" xfId="0" applyFont="1" applyAlignment="1">
      <alignment vertical="center" wrapText="1"/>
    </xf>
    <xf numFmtId="0" fontId="56" fillId="0" borderId="22" xfId="0" applyFont="1" applyBorder="1" applyAlignment="1">
      <alignment horizontal="center" vertical="center" wrapText="1"/>
    </xf>
    <xf numFmtId="0" fontId="60" fillId="0" borderId="0" xfId="0" applyNumberFormat="1" applyFont="1" applyAlignment="1">
      <alignment horizontal="justify" vertical="top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view="pageBreakPreview" zoomScale="90" zoomScaleSheetLayoutView="90" zoomScalePageLayoutView="0" workbookViewId="0" topLeftCell="A1">
      <selection activeCell="F40" sqref="F40"/>
    </sheetView>
  </sheetViews>
  <sheetFormatPr defaultColWidth="9.140625" defaultRowHeight="15"/>
  <cols>
    <col min="1" max="1" width="31.140625" style="2" customWidth="1"/>
    <col min="2" max="2" width="78.7109375" style="0" customWidth="1"/>
    <col min="3" max="3" width="30.57421875" style="26" customWidth="1"/>
    <col min="4" max="4" width="14.57421875" style="0" customWidth="1"/>
    <col min="5" max="5" width="16.8515625" style="0" customWidth="1"/>
    <col min="6" max="6" width="11.28125" style="0" bestFit="1" customWidth="1"/>
    <col min="7" max="7" width="15.00390625" style="0" customWidth="1"/>
    <col min="8" max="8" width="14.00390625" style="0" customWidth="1"/>
    <col min="9" max="9" width="13.8515625" style="0" customWidth="1"/>
    <col min="11" max="11" width="14.8515625" style="0" customWidth="1"/>
    <col min="12" max="12" width="17.140625" style="0" customWidth="1"/>
    <col min="14" max="14" width="14.421875" style="0" customWidth="1"/>
    <col min="16" max="16" width="19.421875" style="0" customWidth="1"/>
  </cols>
  <sheetData>
    <row r="1" spans="3:4" ht="123" customHeight="1">
      <c r="C1" s="69" t="s">
        <v>68</v>
      </c>
      <c r="D1" s="36"/>
    </row>
    <row r="2" spans="1:3" ht="52.5" customHeight="1" thickBot="1">
      <c r="A2" s="68" t="s">
        <v>41</v>
      </c>
      <c r="B2" s="68"/>
      <c r="C2" s="68"/>
    </row>
    <row r="3" spans="1:3" ht="52.5" customHeight="1">
      <c r="A3" s="11" t="s">
        <v>19</v>
      </c>
      <c r="B3" s="12" t="s">
        <v>20</v>
      </c>
      <c r="C3" s="21" t="s">
        <v>21</v>
      </c>
    </row>
    <row r="4" spans="1:3" ht="15.75" customHeight="1">
      <c r="A4" s="4">
        <v>1</v>
      </c>
      <c r="B4" s="3">
        <v>2</v>
      </c>
      <c r="C4" s="22">
        <v>3</v>
      </c>
    </row>
    <row r="5" spans="1:3" ht="20.25" customHeight="1">
      <c r="A5" s="5" t="s">
        <v>0</v>
      </c>
      <c r="B5" s="3" t="s">
        <v>1</v>
      </c>
      <c r="C5" s="23">
        <f>C6+C43+C40+C38</f>
        <v>674055.9</v>
      </c>
    </row>
    <row r="6" spans="1:3" ht="32.25" thickBot="1">
      <c r="A6" s="5" t="s">
        <v>17</v>
      </c>
      <c r="B6" s="10" t="s">
        <v>18</v>
      </c>
      <c r="C6" s="24">
        <f>C7+C25+C34</f>
        <v>681053.7999999999</v>
      </c>
    </row>
    <row r="7" spans="1:3" ht="32.25" thickBot="1">
      <c r="A7" s="16" t="s">
        <v>28</v>
      </c>
      <c r="B7" s="17" t="s">
        <v>27</v>
      </c>
      <c r="C7" s="25">
        <f>SUM(C8:C24)</f>
        <v>545347.6</v>
      </c>
    </row>
    <row r="8" spans="1:3" ht="78.75">
      <c r="A8" s="7" t="s">
        <v>5</v>
      </c>
      <c r="B8" s="13" t="s">
        <v>10</v>
      </c>
      <c r="C8" s="28">
        <f>4882</f>
        <v>4882</v>
      </c>
    </row>
    <row r="9" spans="1:6" ht="336" customHeight="1">
      <c r="A9" s="7" t="s">
        <v>5</v>
      </c>
      <c r="B9" s="1" t="s">
        <v>23</v>
      </c>
      <c r="C9" s="29">
        <f>377</f>
        <v>377</v>
      </c>
      <c r="F9" s="15"/>
    </row>
    <row r="10" spans="1:3" ht="141.75" customHeight="1">
      <c r="A10" s="7" t="s">
        <v>5</v>
      </c>
      <c r="B10" s="14" t="s">
        <v>32</v>
      </c>
      <c r="C10" s="20">
        <f>1413.8</f>
        <v>1413.8</v>
      </c>
    </row>
    <row r="11" spans="1:5" ht="126">
      <c r="A11" s="7" t="s">
        <v>5</v>
      </c>
      <c r="B11" s="14" t="s">
        <v>14</v>
      </c>
      <c r="C11" s="20">
        <f>4570.9</f>
        <v>4570.9</v>
      </c>
      <c r="D11" s="1"/>
      <c r="E11" s="1"/>
    </row>
    <row r="12" spans="1:3" ht="99.75" customHeight="1">
      <c r="A12" s="7" t="s">
        <v>7</v>
      </c>
      <c r="B12" s="14" t="s">
        <v>24</v>
      </c>
      <c r="C12" s="38">
        <f>2389.2+57.3</f>
        <v>2446.5</v>
      </c>
    </row>
    <row r="13" spans="1:3" ht="141.75">
      <c r="A13" s="7" t="s">
        <v>5</v>
      </c>
      <c r="B13" s="14" t="s">
        <v>25</v>
      </c>
      <c r="C13" s="20">
        <f>734</f>
        <v>734</v>
      </c>
    </row>
    <row r="14" spans="1:7" ht="126">
      <c r="A14" s="7" t="s">
        <v>5</v>
      </c>
      <c r="B14" s="14" t="s">
        <v>11</v>
      </c>
      <c r="C14" s="20">
        <f>16016.1</f>
        <v>16016.1</v>
      </c>
      <c r="D14" s="1"/>
      <c r="E14" s="1"/>
      <c r="F14" s="1"/>
      <c r="G14" s="1"/>
    </row>
    <row r="15" spans="1:3" ht="110.25">
      <c r="A15" s="7" t="s">
        <v>5</v>
      </c>
      <c r="B15" s="14" t="s">
        <v>2</v>
      </c>
      <c r="C15" s="20">
        <f>13300</f>
        <v>13300</v>
      </c>
    </row>
    <row r="16" spans="1:6" ht="141.75">
      <c r="A16" s="7" t="s">
        <v>5</v>
      </c>
      <c r="B16" s="14" t="s">
        <v>12</v>
      </c>
      <c r="C16" s="30">
        <f>558.2+40.2</f>
        <v>598.4000000000001</v>
      </c>
      <c r="D16" s="67"/>
      <c r="E16" s="1"/>
      <c r="F16" s="1"/>
    </row>
    <row r="17" spans="1:3" ht="110.25">
      <c r="A17" s="7" t="s">
        <v>6</v>
      </c>
      <c r="B17" s="14" t="s">
        <v>26</v>
      </c>
      <c r="C17" s="20">
        <f>360065.1</f>
        <v>360065.1</v>
      </c>
    </row>
    <row r="18" spans="1:6" ht="126">
      <c r="A18" s="7" t="s">
        <v>5</v>
      </c>
      <c r="B18" s="14" t="s">
        <v>22</v>
      </c>
      <c r="C18" s="20">
        <f>3156.6+202.5</f>
        <v>3359.1</v>
      </c>
      <c r="D18" s="67"/>
      <c r="E18" s="1"/>
      <c r="F18" s="1"/>
    </row>
    <row r="19" spans="1:6" ht="94.5">
      <c r="A19" s="7" t="s">
        <v>5</v>
      </c>
      <c r="B19" s="14" t="s">
        <v>13</v>
      </c>
      <c r="C19" s="20">
        <f>12801.7+821.4</f>
        <v>13623.1</v>
      </c>
      <c r="D19" s="67"/>
      <c r="E19" s="1"/>
      <c r="F19" s="1"/>
    </row>
    <row r="20" spans="1:6" ht="141.75">
      <c r="A20" s="7" t="s">
        <v>5</v>
      </c>
      <c r="B20" s="14" t="s">
        <v>15</v>
      </c>
      <c r="C20" s="20">
        <f>103198.5</f>
        <v>103198.5</v>
      </c>
      <c r="D20" s="1"/>
      <c r="E20" s="1"/>
      <c r="F20" s="1"/>
    </row>
    <row r="21" spans="1:6" ht="47.25">
      <c r="A21" s="7" t="s">
        <v>5</v>
      </c>
      <c r="B21" s="9" t="s">
        <v>39</v>
      </c>
      <c r="C21" s="20">
        <f>6072.7</f>
        <v>6072.7</v>
      </c>
      <c r="D21" s="1"/>
      <c r="E21" s="1"/>
      <c r="F21" s="1"/>
    </row>
    <row r="22" spans="1:6" ht="45" customHeight="1">
      <c r="A22" s="42" t="s">
        <v>43</v>
      </c>
      <c r="B22" s="14" t="s">
        <v>42</v>
      </c>
      <c r="C22" s="20">
        <f>1611.4</f>
        <v>1611.4</v>
      </c>
      <c r="D22" s="1"/>
      <c r="E22" s="1"/>
      <c r="F22" s="1"/>
    </row>
    <row r="23" spans="1:6" ht="126">
      <c r="A23" s="7" t="s">
        <v>34</v>
      </c>
      <c r="B23" s="9" t="s">
        <v>33</v>
      </c>
      <c r="C23" s="20">
        <f>43.2</f>
        <v>43.2</v>
      </c>
      <c r="D23" s="1"/>
      <c r="E23" s="1"/>
      <c r="F23" s="1"/>
    </row>
    <row r="24" spans="1:6" ht="78" customHeight="1">
      <c r="A24" s="41" t="s">
        <v>65</v>
      </c>
      <c r="B24" s="39" t="s">
        <v>40</v>
      </c>
      <c r="C24" s="37">
        <f>13212-176.2</f>
        <v>13035.8</v>
      </c>
      <c r="D24" s="1"/>
      <c r="E24" s="1"/>
      <c r="F24" s="1"/>
    </row>
    <row r="25" spans="1:6" ht="39" customHeight="1">
      <c r="A25" s="18" t="s">
        <v>29</v>
      </c>
      <c r="B25" s="40" t="s">
        <v>30</v>
      </c>
      <c r="C25" s="31">
        <f>SUM(C26:C33)</f>
        <v>128695.79999999999</v>
      </c>
      <c r="D25" s="1"/>
      <c r="E25" s="1"/>
      <c r="F25" s="1"/>
    </row>
    <row r="26" spans="1:6" ht="66.75" customHeight="1">
      <c r="A26" s="6" t="s">
        <v>63</v>
      </c>
      <c r="B26" s="61" t="s">
        <v>64</v>
      </c>
      <c r="C26" s="37">
        <f>2100</f>
        <v>2100</v>
      </c>
      <c r="D26" s="67"/>
      <c r="E26" s="1"/>
      <c r="F26" s="1"/>
    </row>
    <row r="27" spans="1:6" ht="66.75" customHeight="1">
      <c r="A27" s="6" t="s">
        <v>66</v>
      </c>
      <c r="B27" s="61" t="s">
        <v>67</v>
      </c>
      <c r="C27" s="37">
        <f>10090.2</f>
        <v>10090.2</v>
      </c>
      <c r="D27" s="1"/>
      <c r="E27" s="1"/>
      <c r="F27" s="1"/>
    </row>
    <row r="28" spans="1:6" ht="39" customHeight="1">
      <c r="A28" s="60" t="s">
        <v>8</v>
      </c>
      <c r="B28" s="9" t="s">
        <v>62</v>
      </c>
      <c r="C28" s="37">
        <f>99.3</f>
        <v>99.3</v>
      </c>
      <c r="D28" s="1"/>
      <c r="E28" s="1"/>
      <c r="F28" s="1"/>
    </row>
    <row r="29" spans="1:6" ht="39" customHeight="1">
      <c r="A29" s="6" t="s">
        <v>8</v>
      </c>
      <c r="B29" s="9" t="s">
        <v>50</v>
      </c>
      <c r="C29" s="37">
        <f>1308.7</f>
        <v>1308.7</v>
      </c>
      <c r="D29" s="1"/>
      <c r="E29" s="1"/>
      <c r="F29" s="1"/>
    </row>
    <row r="30" spans="1:4" ht="50.25" customHeight="1">
      <c r="A30" s="8" t="s">
        <v>8</v>
      </c>
      <c r="B30" s="9" t="s">
        <v>16</v>
      </c>
      <c r="C30" s="70">
        <f>35886</f>
        <v>35886</v>
      </c>
      <c r="D30" s="71"/>
    </row>
    <row r="31" spans="1:4" ht="67.5" customHeight="1">
      <c r="A31" s="6" t="s">
        <v>8</v>
      </c>
      <c r="B31" s="9" t="s">
        <v>58</v>
      </c>
      <c r="C31" s="20">
        <f>38897.7+10105.3</f>
        <v>49003</v>
      </c>
      <c r="D31" s="50"/>
    </row>
    <row r="32" spans="1:4" ht="67.5" customHeight="1">
      <c r="A32" s="6" t="s">
        <v>8</v>
      </c>
      <c r="B32" s="9" t="s">
        <v>51</v>
      </c>
      <c r="C32" s="37">
        <f>8491.4</f>
        <v>8491.4</v>
      </c>
      <c r="D32" s="50"/>
    </row>
    <row r="33" spans="1:17" ht="50.25" customHeight="1">
      <c r="A33" s="6" t="s">
        <v>8</v>
      </c>
      <c r="B33" s="9" t="s">
        <v>59</v>
      </c>
      <c r="C33" s="37">
        <f>14758.9+406+289+239+1900+93.3+100+1608.1+1966.6+199.9+198.7+2911+50-3003.3</f>
        <v>21717.2</v>
      </c>
      <c r="D33" s="66"/>
      <c r="E33" s="45"/>
      <c r="F33" s="63"/>
      <c r="G33" s="63"/>
      <c r="H33" s="64"/>
      <c r="I33" s="64"/>
      <c r="J33" s="64"/>
      <c r="K33" s="62"/>
      <c r="L33" s="64"/>
      <c r="M33" s="64"/>
      <c r="N33" s="64"/>
      <c r="O33" s="64"/>
      <c r="P33" s="64"/>
      <c r="Q33" s="65"/>
    </row>
    <row r="34" spans="1:3" ht="63.75" customHeight="1">
      <c r="A34" s="5" t="s">
        <v>31</v>
      </c>
      <c r="B34" s="35" t="s">
        <v>3</v>
      </c>
      <c r="C34" s="49">
        <f>SUM(C35:C37)</f>
        <v>7010.4</v>
      </c>
    </row>
    <row r="35" spans="1:5" ht="54" customHeight="1">
      <c r="A35" s="46" t="s">
        <v>9</v>
      </c>
      <c r="B35" s="47" t="s">
        <v>4</v>
      </c>
      <c r="C35" s="48">
        <f>5833.4-42.4-75.6+1200</f>
        <v>6915.4</v>
      </c>
      <c r="D35" s="27"/>
      <c r="E35" s="27"/>
    </row>
    <row r="36" spans="1:5" ht="54" customHeight="1">
      <c r="A36" s="6" t="s">
        <v>45</v>
      </c>
      <c r="B36" s="43" t="s">
        <v>44</v>
      </c>
      <c r="C36" s="44">
        <f>26.5</f>
        <v>26.5</v>
      </c>
      <c r="E36" s="27"/>
    </row>
    <row r="37" spans="1:5" ht="75.75" customHeight="1">
      <c r="A37" s="6" t="s">
        <v>47</v>
      </c>
      <c r="B37" s="43" t="s">
        <v>46</v>
      </c>
      <c r="C37" s="44">
        <f>68.5</f>
        <v>68.5</v>
      </c>
      <c r="E37" s="27"/>
    </row>
    <row r="38" spans="1:3" ht="68.25" customHeight="1">
      <c r="A38" s="55" t="s">
        <v>54</v>
      </c>
      <c r="B38" s="5" t="s">
        <v>57</v>
      </c>
      <c r="C38" s="56">
        <f>C39</f>
        <v>891.9</v>
      </c>
    </row>
    <row r="39" spans="1:3" ht="68.25" customHeight="1">
      <c r="A39" s="6" t="s">
        <v>55</v>
      </c>
      <c r="B39" s="57" t="s">
        <v>56</v>
      </c>
      <c r="C39" s="44">
        <f>891.9</f>
        <v>891.9</v>
      </c>
    </row>
    <row r="40" spans="1:3" ht="68.25" customHeight="1">
      <c r="A40" s="5" t="s">
        <v>48</v>
      </c>
      <c r="B40" s="35" t="s">
        <v>49</v>
      </c>
      <c r="C40" s="58">
        <f>C41+C42</f>
        <v>421.8</v>
      </c>
    </row>
    <row r="41" spans="1:8" ht="68.25" customHeight="1">
      <c r="A41" s="6" t="s">
        <v>52</v>
      </c>
      <c r="B41" s="54" t="s">
        <v>53</v>
      </c>
      <c r="C41" s="59">
        <f>400</f>
        <v>400</v>
      </c>
      <c r="D41" s="52"/>
      <c r="H41" s="53"/>
    </row>
    <row r="42" spans="1:8" ht="68.25" customHeight="1">
      <c r="A42" s="6" t="s">
        <v>60</v>
      </c>
      <c r="B42" s="13" t="s">
        <v>61</v>
      </c>
      <c r="C42" s="59">
        <f>21.8</f>
        <v>21.8</v>
      </c>
      <c r="D42" s="52"/>
      <c r="H42" s="53"/>
    </row>
    <row r="43" spans="1:8" ht="31.5">
      <c r="A43" s="34" t="s">
        <v>35</v>
      </c>
      <c r="B43" s="51" t="s">
        <v>36</v>
      </c>
      <c r="C43" s="32">
        <f>C44</f>
        <v>-8311.6</v>
      </c>
      <c r="H43" s="53"/>
    </row>
    <row r="44" spans="1:3" ht="47.25">
      <c r="A44" s="6" t="s">
        <v>37</v>
      </c>
      <c r="B44" s="13" t="s">
        <v>38</v>
      </c>
      <c r="C44" s="33">
        <f>-6724.1-1587.5</f>
        <v>-8311.6</v>
      </c>
    </row>
    <row r="48" ht="15.75">
      <c r="B48" s="19"/>
    </row>
  </sheetData>
  <sheetProtection/>
  <mergeCells count="1">
    <mergeCell ref="A2:C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Header>&amp;C&amp;P</oddHeader>
  </headerFooter>
  <rowBreaks count="1" manualBreakCount="1">
    <brk id="2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A1" sqref="A1:D2"/>
    </sheetView>
  </sheetViews>
  <sheetFormatPr defaultColWidth="9.140625" defaultRowHeight="15"/>
  <cols>
    <col min="1" max="1" width="29.7109375" style="0" customWidth="1"/>
    <col min="2" max="2" width="81.00390625" style="0" customWidth="1"/>
  </cols>
  <sheetData>
    <row r="1" spans="1:4" ht="47.25">
      <c r="A1" s="6" t="s">
        <v>45</v>
      </c>
      <c r="B1" s="43" t="s">
        <v>44</v>
      </c>
      <c r="C1" s="44">
        <f>26.5</f>
        <v>26.5</v>
      </c>
      <c r="D1">
        <v>26450</v>
      </c>
    </row>
    <row r="2" spans="1:4" ht="63">
      <c r="A2" s="6" t="s">
        <v>47</v>
      </c>
      <c r="B2" s="43" t="s">
        <v>46</v>
      </c>
      <c r="C2" s="44">
        <f>68.5</f>
        <v>68.5</v>
      </c>
      <c r="D2">
        <v>68500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2016-09-30T06:10:04Z</dcterms:modified>
  <cp:category/>
  <cp:version/>
  <cp:contentType/>
  <cp:contentStatus/>
</cp:coreProperties>
</file>